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3245" windowHeight="6075" activeTab="1"/>
  </bookViews>
  <sheets>
    <sheet name="说明" sheetId="1" r:id="rId1"/>
    <sheet name="任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<sst xmlns="http://schemas.openxmlformats.org/spreadsheetml/2006/main" count="49" uniqueCount="43">
  <si>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卫生
监督
协管</t>
  </si>
  <si>
    <t>对辖区内所有居住的适龄儿童进行预防接种登记建证（卡），建卡率100%,扩大国家免疫规划疫苗每剂次接种率达90%以上（除OPV，含MV成份疫苗每剂次达95%外），首针乙肝疫苗和麻风疫苗、麻风腮疫苗及时接种率大于90%。</t>
  </si>
  <si>
    <t xml:space="preserve">      2、城中和文昌社区卫生服务中心今年由于区划调整，居民健康档案考核指标按下达的任务数城中上调5个百分点、文昌下调10个百分点。</t>
  </si>
  <si>
    <t>高血压任务数</t>
  </si>
  <si>
    <t>糖尿病任务数</t>
  </si>
  <si>
    <t>重性精神病任务数</t>
  </si>
  <si>
    <t>居民健康档案任务数</t>
  </si>
  <si>
    <t>核定常住人口数</t>
  </si>
  <si>
    <t>老年人任务数</t>
  </si>
  <si>
    <t>单位名称</t>
  </si>
  <si>
    <t>任务数</t>
  </si>
  <si>
    <t>龙眠街道白马社区卫生服务站</t>
  </si>
  <si>
    <t>龙眠街道东关社区卫生服务站</t>
  </si>
  <si>
    <t>城中社区卫生服务中心</t>
  </si>
  <si>
    <t>龙腾社区卫生服务中心</t>
  </si>
  <si>
    <t>孔城中心卫生院</t>
  </si>
  <si>
    <t>金神中心卫生院</t>
  </si>
  <si>
    <t>嬉子湖镇卫生院</t>
  </si>
  <si>
    <t>双港中心卫生院</t>
  </si>
  <si>
    <t>新渡镇卫生院</t>
  </si>
  <si>
    <t>青草中心卫生院</t>
  </si>
  <si>
    <t>范岗镇卫生院</t>
  </si>
  <si>
    <t>大关中心卫生院</t>
  </si>
  <si>
    <t>吕亭镇卫生院</t>
  </si>
  <si>
    <t>吕亭镇卫生院兴店分院</t>
  </si>
  <si>
    <t>唐湾中心卫生院</t>
  </si>
  <si>
    <t>黄甲镇卫生院</t>
  </si>
  <si>
    <t>鲟鱼镇卫生院</t>
  </si>
  <si>
    <t>合计</t>
  </si>
  <si>
    <t>规范管理任务数</t>
  </si>
  <si>
    <t xml:space="preserve">孕产妇管理覆盖率% </t>
  </si>
  <si>
    <t>0-6岁儿童管理覆盖率%</t>
  </si>
  <si>
    <t>0-6岁儿童系统管理率%</t>
  </si>
  <si>
    <t xml:space="preserve">⒈执行卫生监督协管员制度，实施经常性卫生监督检查，认真开展巡查工作，做好巡查记录。
⒉及时掌握并建立协管范围内各类单位的本底资料
⒊统筹安排辖区内村卫生室、社区卫生服务站的卫生监督协管服务工作。
⒋及时报送卫生监督协管工作信息报表。
</t>
  </si>
  <si>
    <t>龙眠街道社区卫生服务中心</t>
  </si>
  <si>
    <t>龙眠街道龙眠社区卫生服务站</t>
  </si>
  <si>
    <t>龙眠街道沿河社区卫生服务站</t>
  </si>
  <si>
    <t>文昌街道社区卫生服务中心</t>
  </si>
  <si>
    <t>文昌街道文昌社区卫生服务站</t>
  </si>
  <si>
    <t>备注：1、按照省厅核定的人口数664455重新分配了的各项指标任务；所列任务数均为累计数。</t>
  </si>
  <si>
    <r>
      <t>附件1：</t>
    </r>
    <r>
      <rPr>
        <sz val="14"/>
        <rFont val="宋体"/>
        <family val="0"/>
      </rPr>
      <t xml:space="preserve">  </t>
    </r>
    <r>
      <rPr>
        <b/>
        <sz val="16"/>
        <rFont val="宋体"/>
        <family val="0"/>
      </rPr>
      <t xml:space="preserve">            桐城市2012年基本公共卫生服务项目目标任务分解表</t>
    </r>
  </si>
  <si>
    <t>免疫
规划</t>
  </si>
  <si>
    <t>www.med126.com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</si>
</sst>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4"/>
      <name val="华文仿宋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5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T30"/>
  <sheetViews>
    <sheetView tabSelected="1" workbookViewId="0" topLeftCell="A1">
      <selection activeCell="T10" sqref="T10:T11"/>
    </sheetView>
  </sheetViews>
  <sheetFormatPr defaultColWidth="9.00390625" defaultRowHeight="14.25"/>
  <cols>
    <col min="1" max="1" width="25.25390625" style="0" customWidth="1"/>
    <col min="2" max="2" width="7.25390625" style="0" customWidth="1"/>
    <col min="3" max="3" width="7.75390625" style="0" customWidth="1"/>
    <col min="4" max="4" width="4.625" style="0" customWidth="1"/>
    <col min="5" max="5" width="4.75390625" style="0" customWidth="1"/>
    <col min="6" max="6" width="4.625" style="0" customWidth="1"/>
    <col min="7" max="7" width="6.875" style="0" customWidth="1"/>
    <col min="8" max="8" width="7.125" style="0" customWidth="1"/>
    <col min="9" max="9" width="6.75390625" style="0" customWidth="1"/>
    <col min="10" max="10" width="6.625" style="0" customWidth="1"/>
    <col min="11" max="11" width="7.00390625" style="0" customWidth="1"/>
    <col min="12" max="12" width="5.75390625" style="0" customWidth="1"/>
    <col min="13" max="13" width="6.00390625" style="0" customWidth="1"/>
    <col min="14" max="14" width="5.75390625" style="0" customWidth="1"/>
    <col min="15" max="15" width="7.875" style="0" customWidth="1"/>
    <col min="16" max="16" width="8.875" style="0" customWidth="1"/>
  </cols>
  <sheetData>
    <row r="1" spans="1:16" ht="33.75" customHeight="1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3" customHeight="1">
      <c r="A2" s="18" t="s">
        <v>9</v>
      </c>
      <c r="B2" s="15" t="s">
        <v>7</v>
      </c>
      <c r="C2" s="16" t="s">
        <v>6</v>
      </c>
      <c r="D2" s="15" t="s">
        <v>30</v>
      </c>
      <c r="E2" s="16" t="s">
        <v>31</v>
      </c>
      <c r="F2" s="16" t="s">
        <v>32</v>
      </c>
      <c r="G2" s="15" t="s">
        <v>8</v>
      </c>
      <c r="H2" s="15"/>
      <c r="I2" s="15" t="s">
        <v>3</v>
      </c>
      <c r="J2" s="15"/>
      <c r="K2" s="15" t="s">
        <v>4</v>
      </c>
      <c r="L2" s="15"/>
      <c r="M2" s="15" t="s">
        <v>5</v>
      </c>
      <c r="N2" s="15"/>
      <c r="O2" s="15" t="s">
        <v>41</v>
      </c>
      <c r="P2" s="17" t="s">
        <v>0</v>
      </c>
    </row>
    <row r="3" spans="1:16" ht="72.75" customHeight="1">
      <c r="A3" s="18"/>
      <c r="B3" s="15"/>
      <c r="C3" s="16"/>
      <c r="D3" s="15"/>
      <c r="E3" s="16"/>
      <c r="F3" s="16"/>
      <c r="G3" s="1" t="s">
        <v>10</v>
      </c>
      <c r="H3" s="1" t="s">
        <v>29</v>
      </c>
      <c r="I3" s="1" t="s">
        <v>10</v>
      </c>
      <c r="J3" s="1" t="s">
        <v>29</v>
      </c>
      <c r="K3" s="1" t="s">
        <v>10</v>
      </c>
      <c r="L3" s="1" t="s">
        <v>29</v>
      </c>
      <c r="M3" s="1" t="s">
        <v>10</v>
      </c>
      <c r="N3" s="1" t="s">
        <v>29</v>
      </c>
      <c r="O3" s="15"/>
      <c r="P3" s="17"/>
    </row>
    <row r="4" spans="1:20" ht="14.25">
      <c r="A4" s="7" t="s">
        <v>34</v>
      </c>
      <c r="B4" s="2">
        <v>23085</v>
      </c>
      <c r="C4" s="3">
        <f>B4*66%</f>
        <v>15236.1</v>
      </c>
      <c r="D4" s="8">
        <v>90</v>
      </c>
      <c r="E4" s="8">
        <v>90</v>
      </c>
      <c r="F4" s="3">
        <v>50</v>
      </c>
      <c r="G4" s="9">
        <f>B4*0.085*0.9</f>
        <v>1766.0025</v>
      </c>
      <c r="H4" s="3">
        <f aca="true" t="shared" si="0" ref="H4:H12">B4*0.085*0.65</f>
        <v>1275.4462500000002</v>
      </c>
      <c r="I4" s="9">
        <f>B4*0.75*0.18*0.9</f>
        <v>2804.8275</v>
      </c>
      <c r="J4" s="3">
        <f aca="true" t="shared" si="1" ref="J4:J26">B4*0.75*0.18*0.5</f>
        <v>1558.2375</v>
      </c>
      <c r="K4" s="9">
        <f>B4*0.75*0.03*0.9</f>
        <v>467.47125000000005</v>
      </c>
      <c r="L4" s="3">
        <f aca="true" t="shared" si="2" ref="L4:L26">B4*0.75*0.03*0.55</f>
        <v>285.67687500000005</v>
      </c>
      <c r="M4" s="3">
        <v>83.3825583</v>
      </c>
      <c r="N4" s="3">
        <v>83.3825583</v>
      </c>
      <c r="O4" s="12" t="s">
        <v>1</v>
      </c>
      <c r="P4" s="12" t="s">
        <v>33</v>
      </c>
      <c r="R4" s="6"/>
      <c r="S4" s="6"/>
      <c r="T4" s="6"/>
    </row>
    <row r="5" spans="1:20" ht="14.25">
      <c r="A5" s="7" t="s">
        <v>11</v>
      </c>
      <c r="B5" s="2">
        <v>16500</v>
      </c>
      <c r="C5" s="3">
        <f aca="true" t="shared" si="3" ref="C5:C26">B5*66%</f>
        <v>10890</v>
      </c>
      <c r="D5" s="8"/>
      <c r="E5" s="8"/>
      <c r="F5" s="3"/>
      <c r="G5" s="9">
        <f aca="true" t="shared" si="4" ref="G5:G11">B5*0.085*0.9</f>
        <v>1262.25</v>
      </c>
      <c r="H5" s="3">
        <f t="shared" si="0"/>
        <v>911.625</v>
      </c>
      <c r="I5" s="9">
        <f aca="true" t="shared" si="5" ref="I5:I12">B5*0.75*0.18*0.9</f>
        <v>2004.75</v>
      </c>
      <c r="J5" s="3">
        <f t="shared" si="1"/>
        <v>1113.75</v>
      </c>
      <c r="K5" s="9">
        <f aca="true" t="shared" si="6" ref="K5:K12">B5*0.75*0.03*0.9</f>
        <v>334.125</v>
      </c>
      <c r="L5" s="3">
        <f t="shared" si="2"/>
        <v>204.18750000000003</v>
      </c>
      <c r="M5" s="3">
        <v>59.59767</v>
      </c>
      <c r="N5" s="3">
        <v>59.59767</v>
      </c>
      <c r="O5" s="12"/>
      <c r="P5" s="12"/>
      <c r="R5" s="6"/>
      <c r="S5" s="6"/>
      <c r="T5" s="6"/>
    </row>
    <row r="6" spans="1:20" ht="14.25">
      <c r="A6" s="7" t="s">
        <v>35</v>
      </c>
      <c r="B6" s="2">
        <v>6949</v>
      </c>
      <c r="C6" s="3">
        <f t="shared" si="3"/>
        <v>4586.34</v>
      </c>
      <c r="D6" s="8"/>
      <c r="E6" s="8"/>
      <c r="F6" s="3"/>
      <c r="G6" s="9">
        <f t="shared" si="4"/>
        <v>531.5985000000001</v>
      </c>
      <c r="H6" s="3">
        <f t="shared" si="0"/>
        <v>383.93225000000007</v>
      </c>
      <c r="I6" s="9">
        <f t="shared" si="5"/>
        <v>844.3035</v>
      </c>
      <c r="J6" s="3">
        <f t="shared" si="1"/>
        <v>469.0575</v>
      </c>
      <c r="K6" s="9">
        <f t="shared" si="6"/>
        <v>140.71725</v>
      </c>
      <c r="L6" s="3">
        <f t="shared" si="2"/>
        <v>85.993875</v>
      </c>
      <c r="M6" s="3">
        <v>25.09964902</v>
      </c>
      <c r="N6" s="3">
        <v>25.09964902</v>
      </c>
      <c r="O6" s="12"/>
      <c r="P6" s="12"/>
      <c r="R6" s="6"/>
      <c r="S6" s="6"/>
      <c r="T6" s="6"/>
    </row>
    <row r="7" spans="1:20" ht="14.25">
      <c r="A7" s="7" t="s">
        <v>12</v>
      </c>
      <c r="B7" s="2">
        <v>9020</v>
      </c>
      <c r="C7" s="3">
        <f t="shared" si="3"/>
        <v>5953.200000000001</v>
      </c>
      <c r="D7" s="8"/>
      <c r="E7" s="8"/>
      <c r="F7" s="3"/>
      <c r="G7" s="9">
        <f t="shared" si="4"/>
        <v>690.0300000000001</v>
      </c>
      <c r="H7" s="3">
        <f t="shared" si="0"/>
        <v>498.355</v>
      </c>
      <c r="I7" s="9">
        <f t="shared" si="5"/>
        <v>1095.93</v>
      </c>
      <c r="J7" s="3">
        <f t="shared" si="1"/>
        <v>608.85</v>
      </c>
      <c r="K7" s="9">
        <f t="shared" si="6"/>
        <v>182.655</v>
      </c>
      <c r="L7" s="3">
        <f t="shared" si="2"/>
        <v>111.6225</v>
      </c>
      <c r="M7" s="3">
        <v>32.580059600000006</v>
      </c>
      <c r="N7" s="3">
        <v>32.580059600000006</v>
      </c>
      <c r="O7" s="12"/>
      <c r="P7" s="12"/>
      <c r="R7" s="6"/>
      <c r="S7" s="6"/>
      <c r="T7" s="6"/>
    </row>
    <row r="8" spans="1:20" ht="14.25">
      <c r="A8" s="7" t="s">
        <v>36</v>
      </c>
      <c r="B8" s="2">
        <v>27438</v>
      </c>
      <c r="C8" s="3">
        <f t="shared" si="3"/>
        <v>18109.08</v>
      </c>
      <c r="D8" s="8"/>
      <c r="E8" s="8"/>
      <c r="F8" s="3"/>
      <c r="G8" s="9">
        <f t="shared" si="4"/>
        <v>2099.007</v>
      </c>
      <c r="H8" s="3">
        <f t="shared" si="0"/>
        <v>1515.9495000000002</v>
      </c>
      <c r="I8" s="9">
        <f t="shared" si="5"/>
        <v>3333.7169999999996</v>
      </c>
      <c r="J8" s="3">
        <f t="shared" si="1"/>
        <v>1852.0649999999998</v>
      </c>
      <c r="K8" s="9">
        <f t="shared" si="6"/>
        <v>555.6195</v>
      </c>
      <c r="L8" s="3">
        <f t="shared" si="2"/>
        <v>339.54525</v>
      </c>
      <c r="M8" s="3">
        <v>99.10550724000001</v>
      </c>
      <c r="N8" s="3">
        <v>99.10550724000001</v>
      </c>
      <c r="O8" s="12"/>
      <c r="P8" s="12"/>
      <c r="R8" s="6"/>
      <c r="S8" s="6"/>
      <c r="T8" s="6"/>
    </row>
    <row r="9" spans="1:20" ht="14.25">
      <c r="A9" s="7" t="s">
        <v>37</v>
      </c>
      <c r="B9" s="2">
        <v>23120</v>
      </c>
      <c r="C9" s="3">
        <f t="shared" si="3"/>
        <v>15259.2</v>
      </c>
      <c r="D9" s="8">
        <v>90</v>
      </c>
      <c r="E9" s="8">
        <v>90</v>
      </c>
      <c r="F9" s="3">
        <v>50</v>
      </c>
      <c r="G9" s="9">
        <f t="shared" si="4"/>
        <v>1768.68</v>
      </c>
      <c r="H9" s="3">
        <f t="shared" si="0"/>
        <v>1277.38</v>
      </c>
      <c r="I9" s="9">
        <f t="shared" si="5"/>
        <v>2809.08</v>
      </c>
      <c r="J9" s="3">
        <f t="shared" si="1"/>
        <v>1560.6</v>
      </c>
      <c r="K9" s="9">
        <f t="shared" si="6"/>
        <v>468.17999999999995</v>
      </c>
      <c r="L9" s="3">
        <f t="shared" si="2"/>
        <v>286.11</v>
      </c>
      <c r="M9" s="3">
        <v>83.50897760000001</v>
      </c>
      <c r="N9" s="3">
        <v>83.50897760000001</v>
      </c>
      <c r="O9" s="12"/>
      <c r="P9" s="12"/>
      <c r="R9" s="6"/>
      <c r="S9" s="6"/>
      <c r="T9" s="6"/>
    </row>
    <row r="10" spans="1:20" ht="14.25">
      <c r="A10" s="7" t="s">
        <v>38</v>
      </c>
      <c r="B10" s="2">
        <v>15107</v>
      </c>
      <c r="C10" s="3">
        <f t="shared" si="3"/>
        <v>9970.62</v>
      </c>
      <c r="D10" s="8">
        <v>90</v>
      </c>
      <c r="E10" s="8"/>
      <c r="F10" s="3"/>
      <c r="G10" s="9">
        <f t="shared" si="4"/>
        <v>1155.6855</v>
      </c>
      <c r="H10" s="3">
        <f t="shared" si="0"/>
        <v>834.6617500000001</v>
      </c>
      <c r="I10" s="9">
        <f t="shared" si="5"/>
        <v>1835.5004999999999</v>
      </c>
      <c r="J10" s="3">
        <f t="shared" si="1"/>
        <v>1019.7225</v>
      </c>
      <c r="K10" s="9">
        <f t="shared" si="6"/>
        <v>305.91675</v>
      </c>
      <c r="L10" s="3">
        <f t="shared" si="2"/>
        <v>186.949125</v>
      </c>
      <c r="M10" s="3">
        <v>54.56618186</v>
      </c>
      <c r="N10" s="3">
        <v>54.56618186</v>
      </c>
      <c r="O10" s="12"/>
      <c r="P10" s="12"/>
      <c r="R10" s="6"/>
      <c r="S10" s="6"/>
      <c r="T10" s="6"/>
    </row>
    <row r="11" spans="1:20" ht="14.25">
      <c r="A11" s="7" t="s">
        <v>13</v>
      </c>
      <c r="B11" s="2">
        <v>21824</v>
      </c>
      <c r="C11" s="3">
        <f t="shared" si="3"/>
        <v>14403.84</v>
      </c>
      <c r="D11" s="8">
        <v>90</v>
      </c>
      <c r="E11" s="8">
        <v>90</v>
      </c>
      <c r="F11" s="3">
        <v>50</v>
      </c>
      <c r="G11" s="9">
        <f t="shared" si="4"/>
        <v>1669.5360000000003</v>
      </c>
      <c r="H11" s="3">
        <f t="shared" si="0"/>
        <v>1205.776</v>
      </c>
      <c r="I11" s="9">
        <f t="shared" si="5"/>
        <v>2651.616</v>
      </c>
      <c r="J11" s="3">
        <f t="shared" si="1"/>
        <v>1473.12</v>
      </c>
      <c r="K11" s="9">
        <f t="shared" si="6"/>
        <v>441.936</v>
      </c>
      <c r="L11" s="3">
        <f t="shared" si="2"/>
        <v>270.072</v>
      </c>
      <c r="M11" s="3">
        <v>78.82785152000001</v>
      </c>
      <c r="N11" s="3">
        <v>78.82785152000001</v>
      </c>
      <c r="O11" s="12"/>
      <c r="P11" s="12"/>
      <c r="R11" s="6"/>
      <c r="S11" s="6"/>
      <c r="T11" s="6"/>
    </row>
    <row r="12" spans="1:20" ht="14.25">
      <c r="A12" s="7" t="s">
        <v>14</v>
      </c>
      <c r="B12" s="2">
        <v>25444</v>
      </c>
      <c r="C12" s="3">
        <f t="shared" si="3"/>
        <v>16793.04</v>
      </c>
      <c r="D12" s="8">
        <v>90</v>
      </c>
      <c r="E12" s="8">
        <v>90</v>
      </c>
      <c r="F12" s="3">
        <v>50</v>
      </c>
      <c r="G12" s="9">
        <f>B12*0.085*0.9</f>
        <v>1946.4660000000003</v>
      </c>
      <c r="H12" s="3">
        <f t="shared" si="0"/>
        <v>1405.7810000000002</v>
      </c>
      <c r="I12" s="9">
        <f t="shared" si="5"/>
        <v>3091.446</v>
      </c>
      <c r="J12" s="3">
        <f t="shared" si="1"/>
        <v>1717.47</v>
      </c>
      <c r="K12" s="9">
        <f t="shared" si="6"/>
        <v>515.241</v>
      </c>
      <c r="L12" s="3">
        <f t="shared" si="2"/>
        <v>314.8695</v>
      </c>
      <c r="M12" s="3">
        <v>91.90321912</v>
      </c>
      <c r="N12" s="3">
        <v>91.90321912</v>
      </c>
      <c r="O12" s="12"/>
      <c r="P12" s="12"/>
      <c r="R12" s="6"/>
      <c r="S12" s="6"/>
      <c r="T12" s="6"/>
    </row>
    <row r="13" spans="1:20" ht="14.25">
      <c r="A13" s="7" t="s">
        <v>15</v>
      </c>
      <c r="B13" s="2">
        <v>65555</v>
      </c>
      <c r="C13" s="3">
        <f t="shared" si="3"/>
        <v>43266.3</v>
      </c>
      <c r="D13" s="8">
        <v>85</v>
      </c>
      <c r="E13" s="8">
        <v>75</v>
      </c>
      <c r="F13" s="3">
        <v>40</v>
      </c>
      <c r="G13" s="9">
        <f>B13*0.085*0.6</f>
        <v>3343.305</v>
      </c>
      <c r="H13" s="3">
        <v>3343.305</v>
      </c>
      <c r="I13" s="9">
        <f>B13*0.75*0.18*0.6</f>
        <v>5309.954999999999</v>
      </c>
      <c r="J13" s="3">
        <f t="shared" si="1"/>
        <v>4424.9625</v>
      </c>
      <c r="K13" s="9">
        <f>B13*0.75*0.03*0.6</f>
        <v>884.9925</v>
      </c>
      <c r="L13" s="3">
        <f t="shared" si="2"/>
        <v>811.2431250000001</v>
      </c>
      <c r="M13" s="3">
        <v>236.78334890000005</v>
      </c>
      <c r="N13" s="3">
        <v>236.78334890000005</v>
      </c>
      <c r="O13" s="12"/>
      <c r="P13" s="12"/>
      <c r="R13" s="6"/>
      <c r="S13" s="6"/>
      <c r="T13" s="6"/>
    </row>
    <row r="14" spans="1:20" ht="14.25">
      <c r="A14" s="7" t="s">
        <v>16</v>
      </c>
      <c r="B14" s="2">
        <v>50105</v>
      </c>
      <c r="C14" s="3">
        <f t="shared" si="3"/>
        <v>33069.3</v>
      </c>
      <c r="D14" s="8">
        <v>85</v>
      </c>
      <c r="E14" s="8">
        <v>75</v>
      </c>
      <c r="F14" s="3">
        <v>40</v>
      </c>
      <c r="G14" s="9">
        <f aca="true" t="shared" si="7" ref="G14:G25">B14*0.085*0.6</f>
        <v>2555.355</v>
      </c>
      <c r="H14" s="3">
        <v>2555.355</v>
      </c>
      <c r="I14" s="9">
        <f aca="true" t="shared" si="8" ref="I14:I25">B14*0.75*0.18*0.6</f>
        <v>4058.505</v>
      </c>
      <c r="J14" s="3">
        <f t="shared" si="1"/>
        <v>3382.0875</v>
      </c>
      <c r="K14" s="9">
        <f aca="true" t="shared" si="9" ref="K14:K25">B14*0.75*0.03*0.6</f>
        <v>676.4174999999999</v>
      </c>
      <c r="L14" s="3">
        <f t="shared" si="2"/>
        <v>620.049375</v>
      </c>
      <c r="M14" s="3">
        <v>180.97825790000002</v>
      </c>
      <c r="N14" s="3">
        <v>180.97825790000002</v>
      </c>
      <c r="O14" s="12"/>
      <c r="P14" s="12"/>
      <c r="R14" s="6"/>
      <c r="S14" s="6"/>
      <c r="T14" s="6"/>
    </row>
    <row r="15" spans="1:20" ht="14.25">
      <c r="A15" s="7" t="s">
        <v>17</v>
      </c>
      <c r="B15" s="2">
        <v>19583</v>
      </c>
      <c r="C15" s="3">
        <f t="shared" si="3"/>
        <v>12924.78</v>
      </c>
      <c r="D15" s="8">
        <v>85</v>
      </c>
      <c r="E15" s="8">
        <v>75</v>
      </c>
      <c r="F15" s="3">
        <v>40</v>
      </c>
      <c r="G15" s="9">
        <f t="shared" si="7"/>
        <v>998.733</v>
      </c>
      <c r="H15" s="3">
        <v>998.733</v>
      </c>
      <c r="I15" s="9">
        <f t="shared" si="8"/>
        <v>1586.223</v>
      </c>
      <c r="J15" s="3">
        <f t="shared" si="1"/>
        <v>1321.8525</v>
      </c>
      <c r="K15" s="9">
        <f t="shared" si="9"/>
        <v>264.3705</v>
      </c>
      <c r="L15" s="3">
        <f t="shared" si="2"/>
        <v>242.339625</v>
      </c>
      <c r="M15" s="3">
        <v>70.73340434</v>
      </c>
      <c r="N15" s="3">
        <v>70.73340434</v>
      </c>
      <c r="O15" s="12"/>
      <c r="P15" s="12"/>
      <c r="R15" s="6"/>
      <c r="S15" s="6"/>
      <c r="T15" s="6"/>
    </row>
    <row r="16" spans="1:20" ht="14.25">
      <c r="A16" s="7" t="s">
        <v>18</v>
      </c>
      <c r="B16" s="2">
        <v>44705</v>
      </c>
      <c r="C16" s="3">
        <f t="shared" si="3"/>
        <v>29505.300000000003</v>
      </c>
      <c r="D16" s="8">
        <v>85</v>
      </c>
      <c r="E16" s="8">
        <v>75</v>
      </c>
      <c r="F16" s="3">
        <v>40</v>
      </c>
      <c r="G16" s="9">
        <f t="shared" si="7"/>
        <v>2279.955</v>
      </c>
      <c r="H16" s="3">
        <v>2279.955</v>
      </c>
      <c r="I16" s="9">
        <f t="shared" si="8"/>
        <v>3621.105</v>
      </c>
      <c r="J16" s="3">
        <f t="shared" si="1"/>
        <v>3017.5875</v>
      </c>
      <c r="K16" s="9">
        <f t="shared" si="9"/>
        <v>603.5174999999999</v>
      </c>
      <c r="L16" s="3">
        <f t="shared" si="2"/>
        <v>553.224375</v>
      </c>
      <c r="M16" s="3">
        <v>161.4735659</v>
      </c>
      <c r="N16" s="3">
        <v>161.4735659</v>
      </c>
      <c r="O16" s="12"/>
      <c r="P16" s="12"/>
      <c r="R16" s="6"/>
      <c r="S16" s="6"/>
      <c r="T16" s="6"/>
    </row>
    <row r="17" spans="1:20" ht="14.25">
      <c r="A17" s="7" t="s">
        <v>19</v>
      </c>
      <c r="B17" s="2">
        <v>63564</v>
      </c>
      <c r="C17" s="3">
        <f t="shared" si="3"/>
        <v>41952.240000000005</v>
      </c>
      <c r="D17" s="8">
        <v>85</v>
      </c>
      <c r="E17" s="8">
        <v>75</v>
      </c>
      <c r="F17" s="3">
        <v>40</v>
      </c>
      <c r="G17" s="9">
        <f t="shared" si="7"/>
        <v>3241.764</v>
      </c>
      <c r="H17" s="3">
        <v>3241.764</v>
      </c>
      <c r="I17" s="9">
        <f t="shared" si="8"/>
        <v>5148.683999999999</v>
      </c>
      <c r="J17" s="3">
        <f t="shared" si="1"/>
        <v>4290.57</v>
      </c>
      <c r="K17" s="9">
        <f t="shared" si="9"/>
        <v>858.114</v>
      </c>
      <c r="L17" s="3">
        <f t="shared" si="2"/>
        <v>786.6045000000001</v>
      </c>
      <c r="M17" s="3">
        <v>229.59189672</v>
      </c>
      <c r="N17" s="3">
        <v>229.59189672</v>
      </c>
      <c r="O17" s="12"/>
      <c r="P17" s="12"/>
      <c r="R17" s="6"/>
      <c r="S17" s="6"/>
      <c r="T17" s="6"/>
    </row>
    <row r="18" spans="1:20" ht="14.25">
      <c r="A18" s="7" t="s">
        <v>20</v>
      </c>
      <c r="B18" s="2">
        <v>61885</v>
      </c>
      <c r="C18" s="3">
        <f t="shared" si="3"/>
        <v>40844.1</v>
      </c>
      <c r="D18" s="8">
        <v>85</v>
      </c>
      <c r="E18" s="8">
        <v>75</v>
      </c>
      <c r="F18" s="3">
        <v>40</v>
      </c>
      <c r="G18" s="9">
        <f t="shared" si="7"/>
        <v>3156.135</v>
      </c>
      <c r="H18" s="3">
        <v>3156.135</v>
      </c>
      <c r="I18" s="9">
        <f t="shared" si="8"/>
        <v>5012.685</v>
      </c>
      <c r="J18" s="3">
        <f t="shared" si="1"/>
        <v>4177.2375</v>
      </c>
      <c r="K18" s="9">
        <f t="shared" si="9"/>
        <v>835.4474999999999</v>
      </c>
      <c r="L18" s="3">
        <f t="shared" si="2"/>
        <v>765.826875</v>
      </c>
      <c r="M18" s="3">
        <v>223.52738230000003</v>
      </c>
      <c r="N18" s="3">
        <v>223.52738230000003</v>
      </c>
      <c r="O18" s="12"/>
      <c r="P18" s="12"/>
      <c r="R18" s="6"/>
      <c r="S18" s="6"/>
      <c r="T18" s="6"/>
    </row>
    <row r="19" spans="1:20" ht="14.25">
      <c r="A19" s="7" t="s">
        <v>21</v>
      </c>
      <c r="B19" s="2">
        <v>58092</v>
      </c>
      <c r="C19" s="3">
        <f t="shared" si="3"/>
        <v>38340.72</v>
      </c>
      <c r="D19" s="8">
        <v>85</v>
      </c>
      <c r="E19" s="8">
        <v>75</v>
      </c>
      <c r="F19" s="3">
        <v>40</v>
      </c>
      <c r="G19" s="9">
        <f t="shared" si="7"/>
        <v>2962.6920000000005</v>
      </c>
      <c r="H19" s="3">
        <v>2962.6920000000005</v>
      </c>
      <c r="I19" s="9">
        <f t="shared" si="8"/>
        <v>4705.452</v>
      </c>
      <c r="J19" s="3">
        <f t="shared" si="1"/>
        <v>3921.21</v>
      </c>
      <c r="K19" s="9">
        <f t="shared" si="9"/>
        <v>784.242</v>
      </c>
      <c r="L19" s="3">
        <f t="shared" si="2"/>
        <v>718.8885</v>
      </c>
      <c r="M19" s="3">
        <v>209.82714216</v>
      </c>
      <c r="N19" s="3">
        <v>209.82714216</v>
      </c>
      <c r="O19" s="12"/>
      <c r="P19" s="12"/>
      <c r="R19" s="6"/>
      <c r="S19" s="6"/>
      <c r="T19" s="6"/>
    </row>
    <row r="20" spans="1:20" ht="14.25">
      <c r="A20" s="7" t="s">
        <v>22</v>
      </c>
      <c r="B20" s="2">
        <v>58243</v>
      </c>
      <c r="C20" s="3">
        <f t="shared" si="3"/>
        <v>38440.380000000005</v>
      </c>
      <c r="D20" s="8">
        <v>85</v>
      </c>
      <c r="E20" s="8">
        <v>75</v>
      </c>
      <c r="F20" s="3">
        <v>40</v>
      </c>
      <c r="G20" s="9">
        <f t="shared" si="7"/>
        <v>2970.3930000000005</v>
      </c>
      <c r="H20" s="3">
        <v>2970.3930000000005</v>
      </c>
      <c r="I20" s="9">
        <f t="shared" si="8"/>
        <v>4717.682999999999</v>
      </c>
      <c r="J20" s="3">
        <f t="shared" si="1"/>
        <v>3931.4024999999997</v>
      </c>
      <c r="K20" s="9">
        <f t="shared" si="9"/>
        <v>786.2805</v>
      </c>
      <c r="L20" s="3">
        <f t="shared" si="2"/>
        <v>720.7571250000001</v>
      </c>
      <c r="M20" s="3">
        <v>210.37255114000004</v>
      </c>
      <c r="N20" s="3">
        <v>210.37255114000004</v>
      </c>
      <c r="O20" s="12"/>
      <c r="P20" s="12"/>
      <c r="R20" s="6"/>
      <c r="S20" s="6"/>
      <c r="T20" s="6"/>
    </row>
    <row r="21" spans="1:20" ht="14.25">
      <c r="A21" s="7" t="s">
        <v>23</v>
      </c>
      <c r="B21" s="2">
        <v>25519</v>
      </c>
      <c r="C21" s="3">
        <f t="shared" si="3"/>
        <v>16842.54</v>
      </c>
      <c r="D21" s="8">
        <v>85</v>
      </c>
      <c r="E21" s="8">
        <v>75</v>
      </c>
      <c r="F21" s="3">
        <v>40</v>
      </c>
      <c r="G21" s="9">
        <f t="shared" si="7"/>
        <v>1301.469</v>
      </c>
      <c r="H21" s="3">
        <v>1301.469</v>
      </c>
      <c r="I21" s="9">
        <f t="shared" si="8"/>
        <v>2067.0389999999998</v>
      </c>
      <c r="J21" s="3">
        <f t="shared" si="1"/>
        <v>1722.5325</v>
      </c>
      <c r="K21" s="9">
        <f t="shared" si="9"/>
        <v>344.5065</v>
      </c>
      <c r="L21" s="3">
        <f t="shared" si="2"/>
        <v>315.79762500000004</v>
      </c>
      <c r="M21" s="3">
        <v>92.17411762</v>
      </c>
      <c r="N21" s="3">
        <v>92.17411762</v>
      </c>
      <c r="O21" s="12"/>
      <c r="P21" s="12"/>
      <c r="R21" s="6"/>
      <c r="S21" s="6"/>
      <c r="T21" s="6"/>
    </row>
    <row r="22" spans="1:20" ht="14.25">
      <c r="A22" s="7" t="s">
        <v>24</v>
      </c>
      <c r="B22" s="2">
        <v>26999</v>
      </c>
      <c r="C22" s="3">
        <f t="shared" si="3"/>
        <v>17819.34</v>
      </c>
      <c r="D22" s="8">
        <v>85</v>
      </c>
      <c r="E22" s="8">
        <v>75</v>
      </c>
      <c r="F22" s="3">
        <v>40</v>
      </c>
      <c r="G22" s="9">
        <f t="shared" si="7"/>
        <v>1376.9489999999998</v>
      </c>
      <c r="H22" s="3">
        <v>1376.9489999999998</v>
      </c>
      <c r="I22" s="9">
        <f t="shared" si="8"/>
        <v>2186.919</v>
      </c>
      <c r="J22" s="3">
        <f t="shared" si="1"/>
        <v>1822.4325</v>
      </c>
      <c r="K22" s="9">
        <f t="shared" si="9"/>
        <v>364.4865</v>
      </c>
      <c r="L22" s="3">
        <f t="shared" si="2"/>
        <v>334.112625</v>
      </c>
      <c r="M22" s="3">
        <v>97.51984802000001</v>
      </c>
      <c r="N22" s="3">
        <v>97.51984802000001</v>
      </c>
      <c r="O22" s="12"/>
      <c r="P22" s="12"/>
      <c r="R22" s="6"/>
      <c r="S22" s="6"/>
      <c r="T22" s="6"/>
    </row>
    <row r="23" spans="1:20" ht="14.25">
      <c r="A23" s="7" t="s">
        <v>25</v>
      </c>
      <c r="B23" s="2">
        <v>9550</v>
      </c>
      <c r="C23" s="3">
        <f t="shared" si="3"/>
        <v>6303</v>
      </c>
      <c r="D23" s="8">
        <v>85</v>
      </c>
      <c r="E23" s="8">
        <v>75</v>
      </c>
      <c r="F23" s="3">
        <v>40</v>
      </c>
      <c r="G23" s="9">
        <f t="shared" si="7"/>
        <v>487.05000000000007</v>
      </c>
      <c r="H23" s="3">
        <v>487.05</v>
      </c>
      <c r="I23" s="9">
        <f t="shared" si="8"/>
        <v>773.55</v>
      </c>
      <c r="J23" s="3">
        <f t="shared" si="1"/>
        <v>644.625</v>
      </c>
      <c r="K23" s="9">
        <f t="shared" si="9"/>
        <v>128.92499999999998</v>
      </c>
      <c r="L23" s="3">
        <f t="shared" si="2"/>
        <v>118.18125</v>
      </c>
      <c r="M23" s="3">
        <v>34.494409000000005</v>
      </c>
      <c r="N23" s="3">
        <v>34.494409000000005</v>
      </c>
      <c r="O23" s="12"/>
      <c r="P23" s="12"/>
      <c r="R23" s="6"/>
      <c r="S23" s="6"/>
      <c r="T23" s="6"/>
    </row>
    <row r="24" spans="1:20" ht="14.25">
      <c r="A24" s="7" t="s">
        <v>26</v>
      </c>
      <c r="B24" s="2">
        <v>11552</v>
      </c>
      <c r="C24" s="3">
        <f t="shared" si="3"/>
        <v>7624.320000000001</v>
      </c>
      <c r="D24" s="8">
        <v>85</v>
      </c>
      <c r="E24" s="8">
        <v>75</v>
      </c>
      <c r="F24" s="3">
        <v>40</v>
      </c>
      <c r="G24" s="9">
        <f t="shared" si="7"/>
        <v>589.152</v>
      </c>
      <c r="H24" s="3">
        <v>589.152</v>
      </c>
      <c r="I24" s="9">
        <f t="shared" si="8"/>
        <v>935.712</v>
      </c>
      <c r="J24" s="3">
        <f t="shared" si="1"/>
        <v>779.76</v>
      </c>
      <c r="K24" s="9">
        <f t="shared" si="9"/>
        <v>155.952</v>
      </c>
      <c r="L24" s="3">
        <f t="shared" si="2"/>
        <v>142.95600000000002</v>
      </c>
      <c r="M24" s="3">
        <v>41.72559296</v>
      </c>
      <c r="N24" s="3">
        <v>41.72559296</v>
      </c>
      <c r="O24" s="12"/>
      <c r="P24" s="12"/>
      <c r="R24" s="6"/>
      <c r="S24" s="6"/>
      <c r="T24" s="6"/>
    </row>
    <row r="25" spans="1:20" ht="14.25">
      <c r="A25" s="7" t="s">
        <v>27</v>
      </c>
      <c r="B25" s="2">
        <v>616</v>
      </c>
      <c r="C25" s="3">
        <f t="shared" si="3"/>
        <v>406.56</v>
      </c>
      <c r="D25" s="8">
        <v>85</v>
      </c>
      <c r="E25" s="8">
        <v>75</v>
      </c>
      <c r="F25" s="3">
        <v>40</v>
      </c>
      <c r="G25" s="9">
        <f t="shared" si="7"/>
        <v>31.416000000000004</v>
      </c>
      <c r="H25" s="3">
        <v>31.416000000000004</v>
      </c>
      <c r="I25" s="9">
        <f t="shared" si="8"/>
        <v>49.895999999999994</v>
      </c>
      <c r="J25" s="3">
        <f t="shared" si="1"/>
        <v>41.58</v>
      </c>
      <c r="K25" s="9">
        <f t="shared" si="9"/>
        <v>8.315999999999999</v>
      </c>
      <c r="L25" s="3">
        <f t="shared" si="2"/>
        <v>7.623</v>
      </c>
      <c r="M25" s="3">
        <v>2.22497968</v>
      </c>
      <c r="N25" s="3">
        <v>2.22497968</v>
      </c>
      <c r="O25" s="12"/>
      <c r="P25" s="12"/>
      <c r="R25" s="6"/>
      <c r="S25" s="6"/>
      <c r="T25" s="6"/>
    </row>
    <row r="26" spans="1:20" ht="14.25">
      <c r="A26" s="4" t="s">
        <v>28</v>
      </c>
      <c r="B26" s="10">
        <f>SUM(B4:B25)</f>
        <v>664455</v>
      </c>
      <c r="C26" s="3">
        <f t="shared" si="3"/>
        <v>438540.30000000005</v>
      </c>
      <c r="D26" s="8"/>
      <c r="E26" s="8"/>
      <c r="F26" s="8"/>
      <c r="G26" s="9">
        <f>SUM(G4:G25)</f>
        <v>38183.6235</v>
      </c>
      <c r="H26" s="11">
        <v>34603</v>
      </c>
      <c r="I26" s="9">
        <f>SUM(I4:I25)</f>
        <v>60644.578499999996</v>
      </c>
      <c r="J26" s="9">
        <f t="shared" si="1"/>
        <v>44850.7125</v>
      </c>
      <c r="K26" s="9">
        <f>SUM(K4:K25)</f>
        <v>10107.42975</v>
      </c>
      <c r="L26" s="3">
        <f t="shared" si="2"/>
        <v>8222.630625</v>
      </c>
      <c r="M26" s="9">
        <v>2399.9981709000003</v>
      </c>
      <c r="N26" s="9">
        <v>2399.9981709000003</v>
      </c>
      <c r="O26" s="12"/>
      <c r="P26" s="12"/>
      <c r="R26" s="6"/>
      <c r="S26" s="6"/>
      <c r="T26" s="6"/>
    </row>
    <row r="27" spans="1:14" ht="14.25">
      <c r="A27" s="14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5"/>
    </row>
    <row r="28" spans="1:14" ht="0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5"/>
    </row>
    <row r="29" spans="1:16" ht="14.25" customHeight="1">
      <c r="A29" s="13" t="s">
        <v>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mergeCells count="17">
    <mergeCell ref="B2:B3"/>
    <mergeCell ref="A2:A3"/>
    <mergeCell ref="A1:P1"/>
    <mergeCell ref="K2:L2"/>
    <mergeCell ref="M2:N2"/>
    <mergeCell ref="G2:H2"/>
    <mergeCell ref="F2:F3"/>
    <mergeCell ref="P4:P26"/>
    <mergeCell ref="A29:P30"/>
    <mergeCell ref="A27:M28"/>
    <mergeCell ref="D2:D3"/>
    <mergeCell ref="E2:E3"/>
    <mergeCell ref="C2:C3"/>
    <mergeCell ref="O4:O26"/>
    <mergeCell ref="P2:P3"/>
    <mergeCell ref="O2:O3"/>
    <mergeCell ref="I2:J2"/>
  </mergeCells>
  <printOptions/>
  <pageMargins left="0.56" right="0.2755905511811024" top="0.3937007874015748" bottom="0.31496062992125984" header="1.0236220472440944" footer="0.2755905511811024"/>
  <pageSetup firstPageNumber="8" useFirstPageNumber="1"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2012-05-11T00:33:40Z</cp:lastPrinted>
  <dcterms:created xsi:type="dcterms:W3CDTF">2011-11-10T08:51:29Z</dcterms:created>
  <dcterms:modified xsi:type="dcterms:W3CDTF">2013-07-03T09:16:50Z</dcterms:modified>
  <cp:category/>
  <cp:version/>
  <cp:contentType/>
  <cp:contentStatus/>
</cp:coreProperties>
</file>